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7520" windowHeight="11175"/>
  </bookViews>
  <sheets>
    <sheet name="2020 год" sheetId="5" r:id="rId1"/>
  </sheets>
  <definedNames>
    <definedName name="_xlnm.Print_Titles" localSheetId="0">'2020 год'!$9:$10</definedName>
  </definedNames>
  <calcPr calcId="145621"/>
</workbook>
</file>

<file path=xl/calcChain.xml><?xml version="1.0" encoding="utf-8"?>
<calcChain xmlns="http://schemas.openxmlformats.org/spreadsheetml/2006/main">
  <c r="H11" i="5" l="1"/>
  <c r="D54" i="5" l="1"/>
  <c r="D49" i="5"/>
  <c r="D46" i="5"/>
  <c r="D40" i="5"/>
  <c r="D38" i="5"/>
  <c r="D34" i="5"/>
  <c r="D27" i="5"/>
  <c r="D22" i="5"/>
  <c r="D20" i="5"/>
  <c r="D11" i="5"/>
  <c r="D57" i="5" s="1"/>
  <c r="H40" i="5" l="1"/>
  <c r="J43" i="5"/>
  <c r="F40" i="5"/>
  <c r="K43" i="5"/>
  <c r="L8" i="5" l="1"/>
  <c r="L7" i="5"/>
  <c r="K8" i="5"/>
  <c r="K7" i="5"/>
  <c r="J8" i="5"/>
  <c r="J7" i="5"/>
  <c r="K5" i="5" l="1"/>
  <c r="L43" i="5"/>
  <c r="H27" i="5"/>
  <c r="F27" i="5"/>
  <c r="J26" i="5" l="1"/>
  <c r="J25" i="5"/>
  <c r="F22" i="5"/>
  <c r="L56" i="5" l="1"/>
  <c r="K56" i="5"/>
  <c r="J56" i="5"/>
  <c r="L55" i="5"/>
  <c r="K55" i="5"/>
  <c r="J55" i="5"/>
  <c r="H54" i="5"/>
  <c r="F54" i="5"/>
  <c r="L53" i="5"/>
  <c r="K53" i="5"/>
  <c r="J53" i="5"/>
  <c r="L52" i="5"/>
  <c r="K52" i="5"/>
  <c r="J52" i="5"/>
  <c r="L51" i="5"/>
  <c r="K51" i="5"/>
  <c r="J51" i="5"/>
  <c r="L50" i="5"/>
  <c r="K50" i="5"/>
  <c r="J50" i="5"/>
  <c r="H49" i="5"/>
  <c r="F49" i="5"/>
  <c r="L48" i="5"/>
  <c r="K48" i="5"/>
  <c r="J48" i="5"/>
  <c r="L47" i="5"/>
  <c r="K47" i="5"/>
  <c r="J47" i="5"/>
  <c r="H46" i="5"/>
  <c r="F46" i="5"/>
  <c r="L45" i="5"/>
  <c r="K45" i="5"/>
  <c r="J45" i="5"/>
  <c r="L44" i="5"/>
  <c r="K44" i="5"/>
  <c r="J44" i="5"/>
  <c r="L42" i="5"/>
  <c r="K42" i="5"/>
  <c r="J42" i="5"/>
  <c r="L41" i="5"/>
  <c r="K41" i="5"/>
  <c r="J41" i="5"/>
  <c r="L39" i="5"/>
  <c r="K39" i="5"/>
  <c r="I38" i="5"/>
  <c r="H38" i="5"/>
  <c r="F38" i="5"/>
  <c r="L37" i="5"/>
  <c r="K37" i="5"/>
  <c r="J37" i="5"/>
  <c r="L36" i="5"/>
  <c r="K36" i="5"/>
  <c r="J36" i="5"/>
  <c r="L35" i="5"/>
  <c r="K35" i="5"/>
  <c r="J35" i="5"/>
  <c r="H34" i="5"/>
  <c r="F34" i="5"/>
  <c r="L33" i="5"/>
  <c r="K33" i="5"/>
  <c r="J33" i="5"/>
  <c r="L32" i="5"/>
  <c r="K32" i="5"/>
  <c r="J32" i="5"/>
  <c r="L31" i="5"/>
  <c r="K31" i="5"/>
  <c r="J31" i="5"/>
  <c r="L30" i="5"/>
  <c r="K30" i="5"/>
  <c r="J30" i="5"/>
  <c r="L29" i="5"/>
  <c r="K29" i="5"/>
  <c r="J29" i="5"/>
  <c r="L28" i="5"/>
  <c r="K28" i="5"/>
  <c r="L26" i="5"/>
  <c r="K26" i="5"/>
  <c r="L25" i="5"/>
  <c r="K25" i="5"/>
  <c r="L24" i="5"/>
  <c r="K24" i="5"/>
  <c r="J24" i="5"/>
  <c r="L23" i="5"/>
  <c r="K23" i="5"/>
  <c r="H22" i="5"/>
  <c r="L21" i="5"/>
  <c r="K21" i="5"/>
  <c r="J21" i="5"/>
  <c r="H20" i="5"/>
  <c r="F20" i="5"/>
  <c r="L19" i="5"/>
  <c r="K19" i="5"/>
  <c r="J19" i="5"/>
  <c r="L18" i="5"/>
  <c r="K18" i="5"/>
  <c r="J18" i="5"/>
  <c r="L17" i="5"/>
  <c r="K17" i="5"/>
  <c r="L16" i="5"/>
  <c r="K16" i="5"/>
  <c r="J16" i="5"/>
  <c r="L15" i="5"/>
  <c r="K15" i="5"/>
  <c r="L14" i="5"/>
  <c r="K14" i="5"/>
  <c r="J14" i="5"/>
  <c r="L13" i="5"/>
  <c r="K13" i="5"/>
  <c r="J13" i="5"/>
  <c r="L12" i="5"/>
  <c r="K12" i="5"/>
  <c r="J12" i="5"/>
  <c r="F11" i="5"/>
  <c r="H5" i="5"/>
  <c r="F5" i="5"/>
  <c r="D5" i="5"/>
  <c r="G8" i="5" l="1"/>
  <c r="G7" i="5"/>
  <c r="J5" i="5"/>
  <c r="I8" i="5"/>
  <c r="I7" i="5"/>
  <c r="E8" i="5"/>
  <c r="E7" i="5"/>
  <c r="F57" i="5"/>
  <c r="H57" i="5"/>
  <c r="I27" i="5" s="1"/>
  <c r="L54" i="5"/>
  <c r="L38" i="5"/>
  <c r="K38" i="5"/>
  <c r="J54" i="5"/>
  <c r="K20" i="5"/>
  <c r="L5" i="5"/>
  <c r="K11" i="5"/>
  <c r="L49" i="5"/>
  <c r="L40" i="5"/>
  <c r="L27" i="5"/>
  <c r="L20" i="5"/>
  <c r="J22" i="5"/>
  <c r="J11" i="5"/>
  <c r="K22" i="5"/>
  <c r="K34" i="5"/>
  <c r="K46" i="5"/>
  <c r="J49" i="5"/>
  <c r="L22" i="5"/>
  <c r="J27" i="5"/>
  <c r="L34" i="5"/>
  <c r="J40" i="5"/>
  <c r="L46" i="5"/>
  <c r="K49" i="5"/>
  <c r="L11" i="5"/>
  <c r="J20" i="5"/>
  <c r="K27" i="5"/>
  <c r="K40" i="5"/>
  <c r="K54" i="5"/>
  <c r="J34" i="5"/>
  <c r="J46" i="5"/>
  <c r="I5" i="5" l="1"/>
  <c r="G40" i="5"/>
  <c r="G27" i="5"/>
  <c r="E20" i="5"/>
  <c r="E27" i="5"/>
  <c r="M8" i="5"/>
  <c r="E5" i="5"/>
  <c r="M7" i="5"/>
  <c r="I46" i="5"/>
  <c r="K57" i="5"/>
  <c r="L57" i="5"/>
  <c r="E46" i="5"/>
  <c r="E22" i="5"/>
  <c r="E49" i="5"/>
  <c r="E54" i="5"/>
  <c r="E34" i="5"/>
  <c r="E40" i="5"/>
  <c r="I22" i="5"/>
  <c r="I20" i="5"/>
  <c r="I40" i="5"/>
  <c r="I34" i="5"/>
  <c r="I54" i="5"/>
  <c r="I49" i="5"/>
  <c r="I11" i="5"/>
  <c r="E11" i="5"/>
  <c r="G20" i="5"/>
  <c r="G49" i="5"/>
  <c r="G46" i="5"/>
  <c r="G54" i="5"/>
  <c r="J57" i="5"/>
  <c r="G34" i="5"/>
  <c r="G11" i="5"/>
  <c r="G22" i="5"/>
  <c r="G38" i="5"/>
  <c r="G5" i="5"/>
  <c r="M5" i="5" l="1"/>
  <c r="I57" i="5"/>
  <c r="G57" i="5"/>
  <c r="E57" i="5"/>
  <c r="M46" i="5"/>
  <c r="M22" i="5"/>
  <c r="M27" i="5"/>
  <c r="M40" i="5"/>
  <c r="M20" i="5"/>
  <c r="M34" i="5"/>
  <c r="M54" i="5"/>
  <c r="M49" i="5"/>
  <c r="M11" i="5"/>
  <c r="M57" i="5" l="1"/>
</calcChain>
</file>

<file path=xl/sharedStrings.xml><?xml version="1.0" encoding="utf-8"?>
<sst xmlns="http://schemas.openxmlformats.org/spreadsheetml/2006/main" count="131" uniqueCount="121">
  <si>
    <t>Общегосударственные вопросы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</si>
  <si>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</si>
  <si>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</si>
  <si>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</si>
  <si>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</si>
  <si>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</si>
  <si>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</si>
  <si>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</si>
  <si>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</si>
  <si>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</si>
  <si>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</si>
  <si>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</si>
  <si>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</si>
  <si>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</si>
  <si>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</si>
  <si>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</si>
  <si>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03 10</t>
  </si>
  <si>
    <t>03 14</t>
  </si>
  <si>
    <t>Национальная экономика</t>
  </si>
  <si>
    <t>04 00</t>
  </si>
  <si>
    <t>04 05</t>
  </si>
  <si>
    <t>04 06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</si>
  <si>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</si>
  <si>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</si>
  <si>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</si>
  <si>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</si>
  <si>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</si>
  <si>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</si>
  <si>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</si>
  <si>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</si>
  <si>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</si>
  <si>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</si>
  <si>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</si>
  <si>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</si>
  <si>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</si>
  <si>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</si>
  <si>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</si>
  <si>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</si>
  <si>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</si>
  <si>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</si>
  <si>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</si>
  <si>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</si>
  <si>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</si>
  <si>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</si>
  <si>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</si>
  <si>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</si>
  <si>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</si>
  <si>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</si>
  <si>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</si>
  <si>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03 02</t>
  </si>
  <si>
    <t>Органы внутренних дел</t>
  </si>
  <si>
    <t>Защита населения и территории от последствий ЧС</t>
  </si>
  <si>
    <t>Обеспечение пожарной безопасности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</si>
  <si>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</si>
  <si>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</si>
  <si>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</si>
  <si>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</si>
  <si>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</si>
  <si>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</si>
  <si>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</si>
  <si>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</si>
  <si>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</si>
  <si>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</si>
  <si>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</si>
  <si>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Водное хозяйство</t>
  </si>
  <si>
    <t>Дорожное хозяйство(дорожные фонды)</t>
  </si>
  <si>
    <t>Другие вопросы в области национальной экономики</t>
  </si>
  <si>
    <t>Общеэкономические вопросы</t>
  </si>
  <si>
    <t>04 01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</si>
  <si>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</si>
  <si>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</si>
  <si>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</si>
  <si>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</si>
  <si>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</si>
  <si>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</si>
  <si>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</si>
  <si>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</si>
  <si>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</si>
  <si>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</si>
  <si>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</si>
  <si>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</si>
  <si>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</si>
  <si>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</si>
  <si>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</si>
  <si>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</si>
  <si>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</si>
  <si>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</si>
  <si>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Сбор,удаление отходов и очистка сточных вод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</si>
  <si>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</si>
  <si>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</si>
  <si>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</si>
  <si>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</si>
  <si>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</si>
  <si>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</si>
  <si>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</si>
  <si>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</si>
  <si>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</si>
  <si>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</si>
  <si>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</si>
  <si>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</si>
  <si>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</si>
  <si>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</si>
  <si>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</si>
  <si>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</si>
  <si>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</si>
  <si>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</si>
  <si>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</si>
  <si>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</si>
  <si>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 xml:space="preserve">  </t>
  </si>
  <si>
    <t xml:space="preserve"> </t>
  </si>
  <si>
    <t>факт.исп.1пол.2019г.</t>
  </si>
  <si>
    <t>06 05</t>
  </si>
  <si>
    <t>факт.исп. 1 пол. 2019г.</t>
  </si>
  <si>
    <t>2020 год</t>
  </si>
  <si>
    <t>факт.исп.1 пол. 2020г.</t>
  </si>
  <si>
    <t>факт.исп.1пол.2020г.</t>
  </si>
  <si>
    <t xml:space="preserve"> % исп.2020г.               </t>
  </si>
  <si>
    <t xml:space="preserve"> % исп.за 2020г.               </t>
  </si>
  <si>
    <t>откл факт.2020г.от факт.2019г.</t>
  </si>
  <si>
    <t>откл факт.за 2020г.от факт.за 2019г.</t>
  </si>
  <si>
    <t>АНАЛИЗ  КОНСОЛИДИРОВАННОГО БЮДЖЕТА  РАЙОНА за 1 полугодие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</si>
</sst>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5" fontId="2" fillId="0" borderId="1" xfId="0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2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7" fillId="0" borderId="0" xfId="0" applyFont="1"/>
    <xf numFmtId="164" fontId="8" fillId="0" borderId="3" xfId="0" applyNumberFormat="1" applyFont="1" applyBorder="1"/>
    <xf numFmtId="0" fontId="8" fillId="0" borderId="1" xfId="0" applyFont="1" applyBorder="1"/>
    <xf numFmtId="165" fontId="8" fillId="0" borderId="1" xfId="0" applyNumberFormat="1" applyFont="1" applyBorder="1"/>
    <xf numFmtId="0" fontId="9" fillId="0" borderId="1" xfId="0" applyFont="1" applyBorder="1"/>
    <xf numFmtId="164" fontId="8" fillId="0" borderId="3" xfId="0" applyNumberFormat="1" applyFont="1" applyBorder="1" applyAlignment="1">
      <alignment horizontal="right"/>
    </xf>
    <xf numFmtId="164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2" fontId="2" fillId="0" borderId="1" xfId="0" applyNumberFormat="1" applyFont="1" applyBorder="1" applyAlignment="1"/>
    <xf numFmtId="2" fontId="1" fillId="0" borderId="1" xfId="0" applyNumberFormat="1" applyFont="1" applyBorder="1" applyAlignment="1"/>
    <xf numFmtId="2" fontId="2" fillId="0" borderId="1" xfId="0" applyNumberFormat="1" applyFont="1" applyBorder="1"/>
    <xf numFmtId="2" fontId="1" fillId="0" borderId="1" xfId="0" applyNumberFormat="1" applyFont="1" applyBorder="1"/>
    <xf numFmtId="2" fontId="8" fillId="0" borderId="1" xfId="0" applyNumberFormat="1" applyFont="1" applyBorder="1"/>
    <xf numFmtId="2" fontId="9" fillId="0" borderId="1" xfId="0" applyNumberFormat="1" applyFont="1" applyBorder="1"/>
    <xf numFmtId="4" fontId="8" fillId="0" borderId="3" xfId="0" applyNumberFormat="1" applyFont="1" applyBorder="1"/>
    <xf numFmtId="2" fontId="8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8" fillId="0" borderId="1" xfId="0" applyNumberFormat="1" applyFont="1" applyBorder="1"/>
    <xf numFmtId="0" fontId="0" fillId="2" borderId="0" xfId="0" applyFill="1"/>
    <xf numFmtId="0" fontId="5" fillId="2" borderId="1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/>
    <xf numFmtId="4" fontId="8" fillId="2" borderId="3" xfId="0" applyNumberFormat="1" applyFont="1" applyFill="1" applyBorder="1"/>
    <xf numFmtId="0" fontId="1" fillId="2" borderId="0" xfId="0" applyFont="1" applyFill="1"/>
    <xf numFmtId="4" fontId="11" fillId="0" borderId="1" xfId="0" applyNumberFormat="1" applyFont="1" applyBorder="1"/>
    <xf numFmtId="164" fontId="12" fillId="2" borderId="1" xfId="0" applyNumberFormat="1" applyFont="1" applyFill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4" fontId="12" fillId="0" borderId="1" xfId="0" applyNumberFormat="1" applyFont="1" applyBorder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12" fillId="2" borderId="1" xfId="0" applyNumberFormat="1" applyFont="1" applyFill="1" applyBorder="1"/>
    <xf numFmtId="164" fontId="14" fillId="2" borderId="1" xfId="0" applyNumberFormat="1" applyFont="1" applyFill="1" applyBorder="1"/>
    <xf numFmtId="164" fontId="14" fillId="0" borderId="1" xfId="0" applyNumberFormat="1" applyFont="1" applyBorder="1"/>
    <xf numFmtId="164" fontId="12" fillId="0" borderId="1" xfId="0" applyNumberFormat="1" applyFont="1" applyBorder="1"/>
    <xf numFmtId="4" fontId="12" fillId="0" borderId="1" xfId="0" applyNumberFormat="1" applyFont="1" applyBorder="1"/>
    <xf numFmtId="4" fontId="14" fillId="0" borderId="1" xfId="0" applyNumberFormat="1" applyFont="1" applyBorder="1"/>
    <xf numFmtId="164" fontId="15" fillId="0" borderId="3" xfId="0" applyNumberFormat="1" applyFont="1" applyBorder="1"/>
    <xf numFmtId="164" fontId="15" fillId="0" borderId="1" xfId="0" applyNumberFormat="1" applyFont="1" applyBorder="1"/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topLeftCell="A49" workbookViewId="0">
      <selection activeCell="G57" sqref="G57:I58"/>
    </sheetView>
  </sheetViews>
  <sheetFormatPr defaultRowHeight="15" x14ac:dyDescent="0.25"/>
  <cols>
    <col min="1" max="1" width="3.140625" customWidth="1"/>
    <col min="2" max="2" width="42" customWidth="1"/>
    <col min="3" max="3" width="7.7109375" customWidth="1"/>
    <col min="4" max="4" width="15" customWidth="1"/>
    <col min="5" max="5" width="9.42578125" customWidth="1"/>
    <col min="6" max="6" width="13.42578125" style="47" customWidth="1"/>
    <col min="7" max="7" width="11.28515625" customWidth="1"/>
    <col min="8" max="8" width="12.85546875" customWidth="1"/>
    <col min="9" max="9" width="10" customWidth="1"/>
    <col min="10" max="10" width="12.85546875" customWidth="1"/>
    <col min="11" max="11" width="13.5703125" customWidth="1"/>
    <col min="12" max="12" width="13.285156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66" t="s">
        <v>120</v>
      </c>
      <c r="C2" s="66"/>
      <c r="D2" s="66"/>
      <c r="E2" s="66"/>
      <c r="F2" s="66"/>
      <c r="G2" s="66"/>
      <c r="H2" s="66"/>
      <c r="I2" s="66"/>
      <c r="J2" s="66"/>
      <c r="K2" s="66"/>
    </row>
    <row r="3" spans="1:15" ht="30" customHeight="1" x14ac:dyDescent="0.3">
      <c r="B3" s="67" t="s">
        <v>95</v>
      </c>
      <c r="C3" s="17"/>
      <c r="D3" s="68" t="s">
        <v>110</v>
      </c>
      <c r="E3" s="69"/>
      <c r="F3" s="70" t="s">
        <v>113</v>
      </c>
      <c r="G3" s="70"/>
      <c r="H3" s="70" t="s">
        <v>114</v>
      </c>
      <c r="I3" s="70"/>
      <c r="J3" s="71" t="s">
        <v>116</v>
      </c>
      <c r="K3" s="71" t="s">
        <v>104</v>
      </c>
      <c r="L3" s="73" t="s">
        <v>118</v>
      </c>
      <c r="M3" s="74"/>
    </row>
    <row r="4" spans="1:15" ht="32.25" customHeight="1" x14ac:dyDescent="0.3">
      <c r="B4" s="67"/>
      <c r="C4" s="17"/>
      <c r="D4" s="27" t="s">
        <v>102</v>
      </c>
      <c r="E4" s="27" t="s">
        <v>84</v>
      </c>
      <c r="F4" s="48" t="s">
        <v>103</v>
      </c>
      <c r="G4" s="27" t="s">
        <v>84</v>
      </c>
      <c r="H4" s="28" t="s">
        <v>82</v>
      </c>
      <c r="I4" s="28" t="s">
        <v>83</v>
      </c>
      <c r="J4" s="72"/>
      <c r="K4" s="72"/>
      <c r="L4" s="16" t="s">
        <v>88</v>
      </c>
      <c r="M4" s="16" t="s">
        <v>89</v>
      </c>
    </row>
    <row r="5" spans="1:15" ht="23.25" customHeight="1" x14ac:dyDescent="0.3">
      <c r="B5" s="18" t="s">
        <v>90</v>
      </c>
      <c r="C5" s="17"/>
      <c r="D5" s="40">
        <f>D7+D8</f>
        <v>157573.5</v>
      </c>
      <c r="E5" s="40">
        <f>E7+E8</f>
        <v>99.999999999999986</v>
      </c>
      <c r="F5" s="53">
        <f t="shared" ref="F5:M5" si="0">F7+F8</f>
        <v>365246.5</v>
      </c>
      <c r="G5" s="55">
        <f t="shared" si="0"/>
        <v>100</v>
      </c>
      <c r="H5" s="54">
        <f t="shared" si="0"/>
        <v>146432.5</v>
      </c>
      <c r="I5" s="54">
        <f t="shared" si="0"/>
        <v>100</v>
      </c>
      <c r="J5" s="14">
        <f>H5/F5*100</f>
        <v>40.091417713790548</v>
      </c>
      <c r="K5" s="14">
        <f t="shared" si="0"/>
        <v>-218814</v>
      </c>
      <c r="L5" s="14">
        <f t="shared" si="0"/>
        <v>-11141.000000000007</v>
      </c>
      <c r="M5" s="40">
        <f t="shared" si="0"/>
        <v>2.1316282072803006E-14</v>
      </c>
      <c r="N5" s="19"/>
      <c r="O5" s="19"/>
    </row>
    <row r="6" spans="1:15" ht="16.5" customHeight="1" x14ac:dyDescent="0.3">
      <c r="B6" s="38" t="s">
        <v>91</v>
      </c>
      <c r="C6" s="17"/>
      <c r="D6" s="40"/>
      <c r="E6" s="40"/>
      <c r="F6" s="53"/>
      <c r="G6" s="55"/>
      <c r="H6" s="54"/>
      <c r="I6" s="54"/>
      <c r="J6" s="14"/>
      <c r="K6" s="14"/>
      <c r="L6" s="41"/>
      <c r="M6" s="42"/>
      <c r="N6" s="19"/>
      <c r="O6" s="19"/>
    </row>
    <row r="7" spans="1:15" ht="37.5" customHeight="1" x14ac:dyDescent="0.3">
      <c r="A7" t="s">
        <v>94</v>
      </c>
      <c r="B7" s="39" t="s">
        <v>92</v>
      </c>
      <c r="C7" s="17"/>
      <c r="D7" s="14">
        <v>55398.7</v>
      </c>
      <c r="E7" s="40">
        <f>D7/D5*100</f>
        <v>35.157371004642272</v>
      </c>
      <c r="F7" s="53">
        <v>119850.4</v>
      </c>
      <c r="G7" s="55">
        <f>F7/F5*100</f>
        <v>32.813565633072457</v>
      </c>
      <c r="H7" s="54">
        <v>50073.1</v>
      </c>
      <c r="I7" s="55">
        <f>H7/H5*100</f>
        <v>34.195345978522532</v>
      </c>
      <c r="J7" s="14">
        <f>H7/F7*100</f>
        <v>41.779668653588139</v>
      </c>
      <c r="K7" s="14">
        <f>H7-F7</f>
        <v>-69777.299999999988</v>
      </c>
      <c r="L7" s="14">
        <f>H7-D7</f>
        <v>-5325.5999999999985</v>
      </c>
      <c r="M7" s="40">
        <f>I7-E7</f>
        <v>-0.96202502611973983</v>
      </c>
      <c r="N7" s="19"/>
      <c r="O7" s="19"/>
    </row>
    <row r="8" spans="1:15" ht="21" customHeight="1" x14ac:dyDescent="0.3">
      <c r="B8" s="39" t="s">
        <v>93</v>
      </c>
      <c r="C8" s="17"/>
      <c r="D8" s="14">
        <v>102174.8</v>
      </c>
      <c r="E8" s="40">
        <f>D8/D5*100</f>
        <v>64.842628995357714</v>
      </c>
      <c r="F8" s="53">
        <v>245396.1</v>
      </c>
      <c r="G8" s="55">
        <f>F8/F5*100</f>
        <v>67.186434366927543</v>
      </c>
      <c r="H8" s="54">
        <v>96359.4</v>
      </c>
      <c r="I8" s="55">
        <f>H8/H5*100</f>
        <v>65.804654021477475</v>
      </c>
      <c r="J8" s="14">
        <f>H8/F8*100</f>
        <v>39.266883214525414</v>
      </c>
      <c r="K8" s="14">
        <f>H8-F8</f>
        <v>-149036.70000000001</v>
      </c>
      <c r="L8" s="14">
        <f>H8-D8</f>
        <v>-5815.4000000000087</v>
      </c>
      <c r="M8" s="40">
        <f>I8-E8</f>
        <v>0.96202502611976115</v>
      </c>
      <c r="N8" s="19"/>
      <c r="O8" s="19"/>
    </row>
    <row r="9" spans="1:15" ht="36" customHeight="1" x14ac:dyDescent="0.25">
      <c r="B9" s="75" t="s">
        <v>96</v>
      </c>
      <c r="C9" s="76" t="s">
        <v>109</v>
      </c>
      <c r="D9" s="68" t="s">
        <v>112</v>
      </c>
      <c r="E9" s="69"/>
      <c r="F9" s="78" t="s">
        <v>113</v>
      </c>
      <c r="G9" s="78"/>
      <c r="H9" s="79" t="s">
        <v>115</v>
      </c>
      <c r="I9" s="80"/>
      <c r="J9" s="71" t="s">
        <v>117</v>
      </c>
      <c r="K9" s="71" t="s">
        <v>104</v>
      </c>
      <c r="L9" s="73" t="s">
        <v>119</v>
      </c>
      <c r="M9" s="74"/>
    </row>
    <row r="10" spans="1:15" ht="38.25" customHeight="1" x14ac:dyDescent="0.25">
      <c r="B10" s="75"/>
      <c r="C10" s="77"/>
      <c r="D10" s="27" t="s">
        <v>97</v>
      </c>
      <c r="E10" s="27" t="s">
        <v>84</v>
      </c>
      <c r="F10" s="56" t="s">
        <v>105</v>
      </c>
      <c r="G10" s="57" t="s">
        <v>84</v>
      </c>
      <c r="H10" s="57" t="s">
        <v>82</v>
      </c>
      <c r="I10" s="57" t="s">
        <v>83</v>
      </c>
      <c r="J10" s="72"/>
      <c r="K10" s="72"/>
      <c r="L10" s="16" t="s">
        <v>88</v>
      </c>
      <c r="M10" s="16" t="s">
        <v>89</v>
      </c>
    </row>
    <row r="11" spans="1:15" ht="24.75" customHeight="1" x14ac:dyDescent="0.3">
      <c r="B11" s="6" t="s">
        <v>0</v>
      </c>
      <c r="C11" s="2" t="s">
        <v>1</v>
      </c>
      <c r="D11" s="3">
        <f t="shared" ref="D11" si="1">D12+D13+D14+D15+D16+D17+D18+D19</f>
        <v>18150.599999999999</v>
      </c>
      <c r="E11" s="30">
        <f>D11/D57*100</f>
        <v>12.581918405317086</v>
      </c>
      <c r="F11" s="58">
        <f t="shared" ref="F11" si="2">F12+F13+F14+F15+F16+F17+F18+F19</f>
        <v>41650.800000000003</v>
      </c>
      <c r="G11" s="62">
        <f>F11/F57*100</f>
        <v>10.768660774051465</v>
      </c>
      <c r="H11" s="61">
        <f>H12+H13+H14+H15+H16+H17+H18+H19</f>
        <v>15774.5</v>
      </c>
      <c r="I11" s="62">
        <f>H11/H57*100</f>
        <v>11.64622698274532</v>
      </c>
      <c r="J11" s="10">
        <f>H11/F11*100</f>
        <v>37.87322212298443</v>
      </c>
      <c r="K11" s="3">
        <f t="shared" ref="K11:K43" si="3">H11-F11</f>
        <v>-25876.300000000003</v>
      </c>
      <c r="L11" s="3">
        <f t="shared" ref="L11:L30" si="4">H11-D11</f>
        <v>-2376.0999999999985</v>
      </c>
      <c r="M11" s="32">
        <f t="shared" ref="M11:M27" si="5">I11-E11</f>
        <v>-0.9356914225717663</v>
      </c>
    </row>
    <row r="12" spans="1:15" ht="57.75" customHeight="1" x14ac:dyDescent="0.3">
      <c r="B12" s="9" t="s">
        <v>53</v>
      </c>
      <c r="C12" s="4" t="s">
        <v>2</v>
      </c>
      <c r="D12" s="5">
        <v>2399.1999999999998</v>
      </c>
      <c r="E12" s="31"/>
      <c r="F12" s="59">
        <v>1263.5</v>
      </c>
      <c r="G12" s="52"/>
      <c r="H12" s="60">
        <v>445.4</v>
      </c>
      <c r="I12" s="52"/>
      <c r="J12" s="11">
        <f>H12/F12*100</f>
        <v>35.251286110011868</v>
      </c>
      <c r="K12" s="5">
        <f t="shared" si="3"/>
        <v>-818.1</v>
      </c>
      <c r="L12" s="5">
        <f t="shared" si="4"/>
        <v>-1953.7999999999997</v>
      </c>
      <c r="M12" s="33"/>
    </row>
    <row r="13" spans="1:15" ht="96.75" customHeight="1" x14ac:dyDescent="0.3">
      <c r="B13" s="9" t="s">
        <v>54</v>
      </c>
      <c r="C13" s="4" t="s">
        <v>3</v>
      </c>
      <c r="D13" s="5">
        <v>141.1</v>
      </c>
      <c r="E13" s="31"/>
      <c r="F13" s="59">
        <v>565.20000000000005</v>
      </c>
      <c r="G13" s="52"/>
      <c r="H13" s="60">
        <v>169.5</v>
      </c>
      <c r="I13" s="52"/>
      <c r="J13" s="11">
        <f>H13/F13*100</f>
        <v>29.989384288747345</v>
      </c>
      <c r="K13" s="5">
        <f t="shared" si="3"/>
        <v>-395.70000000000005</v>
      </c>
      <c r="L13" s="5">
        <f t="shared" si="4"/>
        <v>28.400000000000006</v>
      </c>
      <c r="M13" s="33"/>
    </row>
    <row r="14" spans="1:15" ht="40.5" customHeight="1" x14ac:dyDescent="0.3">
      <c r="B14" s="9" t="s">
        <v>55</v>
      </c>
      <c r="C14" s="4" t="s">
        <v>4</v>
      </c>
      <c r="D14" s="5">
        <v>10937.3</v>
      </c>
      <c r="E14" s="31"/>
      <c r="F14" s="59">
        <v>27289.200000000001</v>
      </c>
      <c r="G14" s="52"/>
      <c r="H14" s="60">
        <v>10273.6</v>
      </c>
      <c r="I14" s="52"/>
      <c r="J14" s="11">
        <f>H14/F14*100</f>
        <v>37.647127801474575</v>
      </c>
      <c r="K14" s="5">
        <f t="shared" si="3"/>
        <v>-17015.599999999999</v>
      </c>
      <c r="L14" s="5">
        <f t="shared" si="4"/>
        <v>-663.69999999999891</v>
      </c>
      <c r="M14" s="33"/>
    </row>
    <row r="15" spans="1:15" ht="18.75" x14ac:dyDescent="0.3">
      <c r="B15" s="9" t="s">
        <v>56</v>
      </c>
      <c r="C15" s="4" t="s">
        <v>5</v>
      </c>
      <c r="D15" s="5">
        <v>0</v>
      </c>
      <c r="E15" s="31"/>
      <c r="F15" s="59">
        <v>6.6</v>
      </c>
      <c r="G15" s="52"/>
      <c r="H15" s="60">
        <v>0</v>
      </c>
      <c r="I15" s="52"/>
      <c r="J15" s="11">
        <v>0</v>
      </c>
      <c r="K15" s="5">
        <f t="shared" si="3"/>
        <v>-6.6</v>
      </c>
      <c r="L15" s="5">
        <f t="shared" si="4"/>
        <v>0</v>
      </c>
      <c r="M15" s="33"/>
    </row>
    <row r="16" spans="1:15" ht="99.75" customHeight="1" x14ac:dyDescent="0.3">
      <c r="B16" s="9" t="s">
        <v>57</v>
      </c>
      <c r="C16" s="4" t="s">
        <v>6</v>
      </c>
      <c r="D16" s="5">
        <v>1951.2</v>
      </c>
      <c r="E16" s="31"/>
      <c r="F16" s="59">
        <v>5481.5</v>
      </c>
      <c r="G16" s="52"/>
      <c r="H16" s="60">
        <v>2197.3000000000002</v>
      </c>
      <c r="I16" s="52"/>
      <c r="J16" s="11">
        <f>H16/F16*100</f>
        <v>40.085742953571106</v>
      </c>
      <c r="K16" s="5">
        <f t="shared" si="3"/>
        <v>-3284.2</v>
      </c>
      <c r="L16" s="5">
        <f t="shared" si="4"/>
        <v>246.10000000000014</v>
      </c>
      <c r="M16" s="33"/>
    </row>
    <row r="17" spans="2:13" ht="37.5" x14ac:dyDescent="0.3">
      <c r="B17" s="9" t="s">
        <v>58</v>
      </c>
      <c r="C17" s="4" t="s">
        <v>7</v>
      </c>
      <c r="D17" s="5">
        <v>465.7</v>
      </c>
      <c r="E17" s="31"/>
      <c r="F17" s="59">
        <v>15.3</v>
      </c>
      <c r="G17" s="52"/>
      <c r="H17" s="60">
        <v>0</v>
      </c>
      <c r="I17" s="52"/>
      <c r="J17" s="11">
        <v>0</v>
      </c>
      <c r="K17" s="5">
        <f t="shared" si="3"/>
        <v>-15.3</v>
      </c>
      <c r="L17" s="5">
        <f t="shared" si="4"/>
        <v>-465.7</v>
      </c>
      <c r="M17" s="33"/>
    </row>
    <row r="18" spans="2:13" ht="20.25" customHeight="1" x14ac:dyDescent="0.3">
      <c r="B18" s="9" t="s">
        <v>59</v>
      </c>
      <c r="C18" s="4" t="s">
        <v>8</v>
      </c>
      <c r="D18" s="5">
        <v>0</v>
      </c>
      <c r="E18" s="31"/>
      <c r="F18" s="59">
        <v>215</v>
      </c>
      <c r="G18" s="52"/>
      <c r="H18" s="60">
        <v>0</v>
      </c>
      <c r="I18" s="52"/>
      <c r="J18" s="11">
        <f>H18/F18*100</f>
        <v>0</v>
      </c>
      <c r="K18" s="5">
        <f t="shared" si="3"/>
        <v>-215</v>
      </c>
      <c r="L18" s="5">
        <f t="shared" si="4"/>
        <v>0</v>
      </c>
      <c r="M18" s="33"/>
    </row>
    <row r="19" spans="2:13" ht="37.5" x14ac:dyDescent="0.3">
      <c r="B19" s="9" t="s">
        <v>60</v>
      </c>
      <c r="C19" s="4" t="s">
        <v>9</v>
      </c>
      <c r="D19" s="5">
        <v>2256.1</v>
      </c>
      <c r="E19" s="31"/>
      <c r="F19" s="59">
        <v>6814.5</v>
      </c>
      <c r="G19" s="52"/>
      <c r="H19" s="60">
        <v>2688.7</v>
      </c>
      <c r="I19" s="52"/>
      <c r="J19" s="11">
        <f>H19/F19*100</f>
        <v>39.455572675911654</v>
      </c>
      <c r="K19" s="5">
        <f t="shared" si="3"/>
        <v>-4125.8</v>
      </c>
      <c r="L19" s="5">
        <f t="shared" si="4"/>
        <v>432.59999999999991</v>
      </c>
      <c r="M19" s="33"/>
    </row>
    <row r="20" spans="2:13" ht="18.75" x14ac:dyDescent="0.3">
      <c r="B20" s="6" t="s">
        <v>10</v>
      </c>
      <c r="C20" s="2" t="s">
        <v>11</v>
      </c>
      <c r="D20" s="3">
        <f>D21</f>
        <v>604.20000000000005</v>
      </c>
      <c r="E20" s="30">
        <f>D20/D57*100</f>
        <v>0.41882885967916128</v>
      </c>
      <c r="F20" s="58">
        <f>F21</f>
        <v>1374.9</v>
      </c>
      <c r="G20" s="62">
        <f>F20/F57*100</f>
        <v>0.35547532576189073</v>
      </c>
      <c r="H20" s="61">
        <f>H21</f>
        <v>446.7</v>
      </c>
      <c r="I20" s="62">
        <f>H20/H57*100</f>
        <v>0.32979616426462549</v>
      </c>
      <c r="J20" s="10">
        <f>H20/F20*100</f>
        <v>32.489635609862532</v>
      </c>
      <c r="K20" s="3">
        <f t="shared" si="3"/>
        <v>-928.2</v>
      </c>
      <c r="L20" s="3">
        <f t="shared" si="4"/>
        <v>-157.50000000000006</v>
      </c>
      <c r="M20" s="32">
        <f t="shared" si="5"/>
        <v>-8.903269541453579E-2</v>
      </c>
    </row>
    <row r="21" spans="2:13" ht="37.5" x14ac:dyDescent="0.3">
      <c r="B21" s="9" t="s">
        <v>61</v>
      </c>
      <c r="C21" s="4" t="s">
        <v>12</v>
      </c>
      <c r="D21" s="5">
        <v>604.20000000000005</v>
      </c>
      <c r="E21" s="31"/>
      <c r="F21" s="59">
        <v>1374.9</v>
      </c>
      <c r="G21" s="63"/>
      <c r="H21" s="60">
        <v>446.7</v>
      </c>
      <c r="I21" s="63"/>
      <c r="J21" s="11">
        <f>H21/F21*100</f>
        <v>32.489635609862532</v>
      </c>
      <c r="K21" s="5">
        <f t="shared" si="3"/>
        <v>-928.2</v>
      </c>
      <c r="L21" s="5">
        <f t="shared" si="4"/>
        <v>-157.50000000000006</v>
      </c>
      <c r="M21" s="33"/>
    </row>
    <row r="22" spans="2:13" ht="36.75" customHeight="1" x14ac:dyDescent="0.3">
      <c r="B22" s="6" t="s">
        <v>13</v>
      </c>
      <c r="C22" s="2" t="s">
        <v>14</v>
      </c>
      <c r="D22" s="3">
        <f>D23+D24+D25+D26</f>
        <v>1290.7</v>
      </c>
      <c r="E22" s="30">
        <f>D22/D57*100</f>
        <v>0.89470772788462993</v>
      </c>
      <c r="F22" s="58">
        <f>F23+F24+F25+F26</f>
        <v>3533.6</v>
      </c>
      <c r="G22" s="62">
        <f>F22/F57*100</f>
        <v>0.91359925166355149</v>
      </c>
      <c r="H22" s="61">
        <f>H23+H24+H25+H26</f>
        <v>1386.3</v>
      </c>
      <c r="I22" s="62">
        <f>H22/H57*100</f>
        <v>1.0234976998434078</v>
      </c>
      <c r="J22" s="10">
        <f>H22/F22*100</f>
        <v>39.231944758886122</v>
      </c>
      <c r="K22" s="3">
        <f t="shared" si="3"/>
        <v>-2147.3000000000002</v>
      </c>
      <c r="L22" s="3">
        <f t="shared" si="4"/>
        <v>95.599999999999909</v>
      </c>
      <c r="M22" s="32">
        <f t="shared" si="5"/>
        <v>0.12878997195877784</v>
      </c>
    </row>
    <row r="23" spans="2:13" ht="22.5" customHeight="1" x14ac:dyDescent="0.3">
      <c r="B23" s="9" t="s">
        <v>50</v>
      </c>
      <c r="C23" s="4" t="s">
        <v>49</v>
      </c>
      <c r="D23" s="5">
        <v>0</v>
      </c>
      <c r="E23" s="31"/>
      <c r="F23" s="59">
        <v>0</v>
      </c>
      <c r="G23" s="63"/>
      <c r="H23" s="60">
        <v>0</v>
      </c>
      <c r="I23" s="63"/>
      <c r="J23" s="11">
        <v>0</v>
      </c>
      <c r="K23" s="5">
        <f t="shared" si="3"/>
        <v>0</v>
      </c>
      <c r="L23" s="5">
        <f t="shared" si="4"/>
        <v>0</v>
      </c>
      <c r="M23" s="33"/>
    </row>
    <row r="24" spans="2:13" ht="37.5" x14ac:dyDescent="0.3">
      <c r="B24" s="9" t="s">
        <v>51</v>
      </c>
      <c r="C24" s="4" t="s">
        <v>15</v>
      </c>
      <c r="D24" s="5">
        <v>1288.9000000000001</v>
      </c>
      <c r="E24" s="31"/>
      <c r="F24" s="59">
        <v>3443.6</v>
      </c>
      <c r="G24" s="63"/>
      <c r="H24" s="60">
        <v>1373.7</v>
      </c>
      <c r="I24" s="63"/>
      <c r="J24" s="11">
        <f>H24/F24*100</f>
        <v>39.891392728539905</v>
      </c>
      <c r="K24" s="5">
        <f t="shared" si="3"/>
        <v>-2069.8999999999996</v>
      </c>
      <c r="L24" s="5">
        <f t="shared" si="4"/>
        <v>84.799999999999955</v>
      </c>
      <c r="M24" s="33"/>
    </row>
    <row r="25" spans="2:13" ht="37.5" customHeight="1" x14ac:dyDescent="0.3">
      <c r="B25" s="9" t="s">
        <v>52</v>
      </c>
      <c r="C25" s="4" t="s">
        <v>16</v>
      </c>
      <c r="D25" s="5">
        <v>1.8</v>
      </c>
      <c r="E25" s="31"/>
      <c r="F25" s="59">
        <v>60</v>
      </c>
      <c r="G25" s="63"/>
      <c r="H25" s="60">
        <v>12.6</v>
      </c>
      <c r="I25" s="63"/>
      <c r="J25" s="11">
        <f>H25/F25*100</f>
        <v>21</v>
      </c>
      <c r="K25" s="5">
        <f t="shared" si="3"/>
        <v>-47.4</v>
      </c>
      <c r="L25" s="5">
        <f t="shared" si="4"/>
        <v>10.799999999999999</v>
      </c>
      <c r="M25" s="33"/>
    </row>
    <row r="26" spans="2:13" ht="60" customHeight="1" x14ac:dyDescent="0.3">
      <c r="B26" s="9" t="s">
        <v>62</v>
      </c>
      <c r="C26" s="4" t="s">
        <v>17</v>
      </c>
      <c r="D26" s="5">
        <v>0</v>
      </c>
      <c r="E26" s="31"/>
      <c r="F26" s="59">
        <v>30</v>
      </c>
      <c r="G26" s="63"/>
      <c r="H26" s="60">
        <v>0</v>
      </c>
      <c r="I26" s="63"/>
      <c r="J26" s="11">
        <f>H26/F26*100</f>
        <v>0</v>
      </c>
      <c r="K26" s="5">
        <f t="shared" si="3"/>
        <v>-30</v>
      </c>
      <c r="L26" s="5">
        <f t="shared" si="4"/>
        <v>0</v>
      </c>
      <c r="M26" s="33"/>
    </row>
    <row r="27" spans="2:13" ht="18.75" x14ac:dyDescent="0.3">
      <c r="B27" s="6" t="s">
        <v>18</v>
      </c>
      <c r="C27" s="2" t="s">
        <v>19</v>
      </c>
      <c r="D27" s="14">
        <f t="shared" ref="D27" si="6">D28+D29+D30+D31+D32+D33</f>
        <v>9356</v>
      </c>
      <c r="E27" s="40">
        <f>D27/D57*100</f>
        <v>6.4855392438898249</v>
      </c>
      <c r="F27" s="53">
        <f t="shared" ref="F27:H27" si="7">F28+F29+F30+F31+F32+F33</f>
        <v>63963.8</v>
      </c>
      <c r="G27" s="55">
        <f>F27/F57*100</f>
        <v>16.537604656315679</v>
      </c>
      <c r="H27" s="54">
        <f t="shared" si="7"/>
        <v>3578.8</v>
      </c>
      <c r="I27" s="55">
        <f>H27/H57*100</f>
        <v>2.6422084456463883</v>
      </c>
      <c r="J27" s="10">
        <f>H27/F27*100</f>
        <v>5.5950396943271041</v>
      </c>
      <c r="K27" s="3">
        <f t="shared" si="3"/>
        <v>-60385</v>
      </c>
      <c r="L27" s="3">
        <f t="shared" si="4"/>
        <v>-5777.2</v>
      </c>
      <c r="M27" s="32">
        <f t="shared" si="5"/>
        <v>-3.8433307982434366</v>
      </c>
    </row>
    <row r="28" spans="2:13" ht="20.25" customHeight="1" x14ac:dyDescent="0.3">
      <c r="B28" s="9" t="s">
        <v>67</v>
      </c>
      <c r="C28" s="4" t="s">
        <v>68</v>
      </c>
      <c r="D28" s="5">
        <v>0</v>
      </c>
      <c r="E28" s="31"/>
      <c r="F28" s="59">
        <v>0</v>
      </c>
      <c r="G28" s="63"/>
      <c r="H28" s="60">
        <v>0</v>
      </c>
      <c r="I28" s="63"/>
      <c r="J28" s="11">
        <v>0</v>
      </c>
      <c r="K28" s="5">
        <f t="shared" si="3"/>
        <v>0</v>
      </c>
      <c r="L28" s="5">
        <f t="shared" si="4"/>
        <v>0</v>
      </c>
      <c r="M28" s="33"/>
    </row>
    <row r="29" spans="2:13" ht="40.5" customHeight="1" x14ac:dyDescent="0.3">
      <c r="B29" s="9" t="s">
        <v>63</v>
      </c>
      <c r="C29" s="4" t="s">
        <v>20</v>
      </c>
      <c r="D29" s="5">
        <v>0</v>
      </c>
      <c r="E29" s="31"/>
      <c r="F29" s="59">
        <v>135.5</v>
      </c>
      <c r="G29" s="52"/>
      <c r="H29" s="60">
        <v>0</v>
      </c>
      <c r="I29" s="52"/>
      <c r="J29" s="11">
        <f t="shared" ref="J29:J37" si="8">H29/F29*100</f>
        <v>0</v>
      </c>
      <c r="K29" s="5">
        <f t="shared" si="3"/>
        <v>-135.5</v>
      </c>
      <c r="L29" s="5">
        <f t="shared" si="4"/>
        <v>0</v>
      </c>
      <c r="M29" s="33"/>
    </row>
    <row r="30" spans="2:13" ht="18.75" x14ac:dyDescent="0.3">
      <c r="B30" s="9" t="s">
        <v>64</v>
      </c>
      <c r="C30" s="4" t="s">
        <v>21</v>
      </c>
      <c r="D30" s="5">
        <v>133.69999999999999</v>
      </c>
      <c r="E30" s="31"/>
      <c r="F30" s="59">
        <v>17530.400000000001</v>
      </c>
      <c r="G30" s="52"/>
      <c r="H30" s="60">
        <v>20</v>
      </c>
      <c r="I30" s="52"/>
      <c r="J30" s="11">
        <f t="shared" si="8"/>
        <v>0.11408752795144435</v>
      </c>
      <c r="K30" s="5">
        <f t="shared" si="3"/>
        <v>-17510.400000000001</v>
      </c>
      <c r="L30" s="5">
        <f t="shared" si="4"/>
        <v>-113.69999999999999</v>
      </c>
      <c r="M30" s="33"/>
    </row>
    <row r="31" spans="2:13" ht="18.75" x14ac:dyDescent="0.3">
      <c r="B31" s="9" t="s">
        <v>98</v>
      </c>
      <c r="C31" s="4" t="s">
        <v>99</v>
      </c>
      <c r="D31" s="5">
        <v>765.6</v>
      </c>
      <c r="E31" s="31"/>
      <c r="F31" s="59">
        <v>1947.1</v>
      </c>
      <c r="G31" s="52"/>
      <c r="H31" s="60">
        <v>696.9</v>
      </c>
      <c r="I31" s="52"/>
      <c r="J31" s="11">
        <f t="shared" si="8"/>
        <v>35.791690205947305</v>
      </c>
      <c r="K31" s="5">
        <f t="shared" si="3"/>
        <v>-1250.1999999999998</v>
      </c>
      <c r="L31" s="5">
        <f t="shared" ref="L31:L56" si="9">H31-D31</f>
        <v>-68.700000000000045</v>
      </c>
      <c r="M31" s="33"/>
    </row>
    <row r="32" spans="2:13" ht="37.5" x14ac:dyDescent="0.3">
      <c r="B32" s="9" t="s">
        <v>65</v>
      </c>
      <c r="C32" s="4" t="s">
        <v>22</v>
      </c>
      <c r="D32" s="5">
        <v>8378.1</v>
      </c>
      <c r="E32" s="31"/>
      <c r="F32" s="59">
        <v>42136.9</v>
      </c>
      <c r="G32" s="52"/>
      <c r="H32" s="60">
        <v>2763.9</v>
      </c>
      <c r="I32" s="52"/>
      <c r="J32" s="11">
        <f t="shared" si="8"/>
        <v>6.5593339804304538</v>
      </c>
      <c r="K32" s="5">
        <f t="shared" si="3"/>
        <v>-39373</v>
      </c>
      <c r="L32" s="5">
        <f t="shared" si="9"/>
        <v>-5614.2000000000007</v>
      </c>
      <c r="M32" s="33"/>
    </row>
    <row r="33" spans="2:13" ht="37.5" x14ac:dyDescent="0.3">
      <c r="B33" s="9" t="s">
        <v>66</v>
      </c>
      <c r="C33" s="4" t="s">
        <v>23</v>
      </c>
      <c r="D33" s="5">
        <v>78.599999999999994</v>
      </c>
      <c r="E33" s="31"/>
      <c r="F33" s="59">
        <v>2213.9</v>
      </c>
      <c r="G33" s="52"/>
      <c r="H33" s="60">
        <v>98</v>
      </c>
      <c r="I33" s="52"/>
      <c r="J33" s="11">
        <f t="shared" si="8"/>
        <v>4.4265775328605628</v>
      </c>
      <c r="K33" s="5">
        <f t="shared" si="3"/>
        <v>-2115.9</v>
      </c>
      <c r="L33" s="5">
        <f t="shared" si="9"/>
        <v>19.400000000000006</v>
      </c>
      <c r="M33" s="33"/>
    </row>
    <row r="34" spans="2:13" ht="37.5" x14ac:dyDescent="0.3">
      <c r="B34" s="6" t="s">
        <v>24</v>
      </c>
      <c r="C34" s="7" t="s">
        <v>25</v>
      </c>
      <c r="D34" s="3">
        <f>D35+D36+D37</f>
        <v>4201</v>
      </c>
      <c r="E34" s="30">
        <f>D34/D57*100</f>
        <v>2.9121152590403114</v>
      </c>
      <c r="F34" s="58">
        <f>F35+F36+F37</f>
        <v>31457.599999999999</v>
      </c>
      <c r="G34" s="62">
        <f>F34/F57*100</f>
        <v>8.1332464962450022</v>
      </c>
      <c r="H34" s="61">
        <f>H35+H36+H37</f>
        <v>3549.6</v>
      </c>
      <c r="I34" s="62">
        <f>H34/H57*100</f>
        <v>2.6206502455198444</v>
      </c>
      <c r="J34" s="10">
        <f t="shared" si="8"/>
        <v>11.283759727379076</v>
      </c>
      <c r="K34" s="3">
        <f t="shared" si="3"/>
        <v>-27908</v>
      </c>
      <c r="L34" s="3">
        <f t="shared" si="9"/>
        <v>-651.40000000000009</v>
      </c>
      <c r="M34" s="32">
        <f t="shared" ref="M34:M40" si="10">I34-E34</f>
        <v>-0.29146501352046705</v>
      </c>
    </row>
    <row r="35" spans="2:13" ht="18.75" x14ac:dyDescent="0.3">
      <c r="B35" s="9" t="s">
        <v>69</v>
      </c>
      <c r="C35" s="8" t="s">
        <v>26</v>
      </c>
      <c r="D35" s="5">
        <v>59.9</v>
      </c>
      <c r="E35" s="31"/>
      <c r="F35" s="59">
        <v>216.7</v>
      </c>
      <c r="G35" s="63"/>
      <c r="H35" s="60">
        <v>42.8</v>
      </c>
      <c r="I35" s="63"/>
      <c r="J35" s="11">
        <f t="shared" si="8"/>
        <v>19.750807568066449</v>
      </c>
      <c r="K35" s="5">
        <f t="shared" si="3"/>
        <v>-173.89999999999998</v>
      </c>
      <c r="L35" s="5">
        <f t="shared" si="9"/>
        <v>-17.100000000000001</v>
      </c>
      <c r="M35" s="33"/>
    </row>
    <row r="36" spans="2:13" ht="18.75" x14ac:dyDescent="0.3">
      <c r="B36" s="9" t="s">
        <v>70</v>
      </c>
      <c r="C36" s="8" t="s">
        <v>27</v>
      </c>
      <c r="D36" s="5">
        <v>1056.0999999999999</v>
      </c>
      <c r="E36" s="31"/>
      <c r="F36" s="59">
        <v>13485.4</v>
      </c>
      <c r="G36" s="63"/>
      <c r="H36" s="60">
        <v>1049.2</v>
      </c>
      <c r="I36" s="63"/>
      <c r="J36" s="11">
        <f t="shared" si="8"/>
        <v>7.7802660655227145</v>
      </c>
      <c r="K36" s="5">
        <f t="shared" si="3"/>
        <v>-12436.199999999999</v>
      </c>
      <c r="L36" s="5">
        <f t="shared" si="9"/>
        <v>-6.8999999999998636</v>
      </c>
      <c r="M36" s="33"/>
    </row>
    <row r="37" spans="2:13" ht="18.75" x14ac:dyDescent="0.3">
      <c r="B37" s="9" t="s">
        <v>71</v>
      </c>
      <c r="C37" s="8" t="s">
        <v>28</v>
      </c>
      <c r="D37" s="5">
        <v>3085</v>
      </c>
      <c r="E37" s="31"/>
      <c r="F37" s="59">
        <v>17755.5</v>
      </c>
      <c r="G37" s="63"/>
      <c r="H37" s="60">
        <v>2457.6</v>
      </c>
      <c r="I37" s="63"/>
      <c r="J37" s="11">
        <f t="shared" si="8"/>
        <v>13.841344935372138</v>
      </c>
      <c r="K37" s="5">
        <f t="shared" si="3"/>
        <v>-15297.9</v>
      </c>
      <c r="L37" s="5">
        <f t="shared" si="9"/>
        <v>-627.40000000000009</v>
      </c>
      <c r="M37" s="33"/>
    </row>
    <row r="38" spans="2:13" ht="18.75" x14ac:dyDescent="0.3">
      <c r="B38" s="6" t="s">
        <v>85</v>
      </c>
      <c r="C38" s="7" t="s">
        <v>86</v>
      </c>
      <c r="D38" s="3">
        <f>D39</f>
        <v>0</v>
      </c>
      <c r="E38" s="30">
        <v>0</v>
      </c>
      <c r="F38" s="58">
        <f>F39</f>
        <v>10</v>
      </c>
      <c r="G38" s="62">
        <f>G39</f>
        <v>0</v>
      </c>
      <c r="H38" s="61">
        <f>H39</f>
        <v>0</v>
      </c>
      <c r="I38" s="62">
        <f>I39</f>
        <v>0</v>
      </c>
      <c r="J38" s="10">
        <v>0</v>
      </c>
      <c r="K38" s="3">
        <f t="shared" si="3"/>
        <v>-10</v>
      </c>
      <c r="L38" s="5">
        <f t="shared" si="9"/>
        <v>0</v>
      </c>
      <c r="M38" s="33"/>
    </row>
    <row r="39" spans="2:13" ht="37.5" x14ac:dyDescent="0.3">
      <c r="B39" s="9" t="s">
        <v>87</v>
      </c>
      <c r="C39" s="8" t="s">
        <v>111</v>
      </c>
      <c r="D39" s="5">
        <v>0</v>
      </c>
      <c r="E39" s="31"/>
      <c r="F39" s="59">
        <v>10</v>
      </c>
      <c r="G39" s="63"/>
      <c r="H39" s="60">
        <v>0</v>
      </c>
      <c r="I39" s="63"/>
      <c r="J39" s="11">
        <v>0</v>
      </c>
      <c r="K39" s="5">
        <f t="shared" si="3"/>
        <v>-10</v>
      </c>
      <c r="L39" s="5">
        <f t="shared" si="9"/>
        <v>0</v>
      </c>
      <c r="M39" s="33"/>
    </row>
    <row r="40" spans="2:13" ht="18.75" x14ac:dyDescent="0.3">
      <c r="B40" s="6" t="s">
        <v>29</v>
      </c>
      <c r="C40" s="7" t="s">
        <v>30</v>
      </c>
      <c r="D40" s="3">
        <f>D41+D42+D43+D44+D45</f>
        <v>89447.9</v>
      </c>
      <c r="E40" s="30">
        <f>D40/D57*100</f>
        <v>62.004902280198017</v>
      </c>
      <c r="F40" s="58">
        <f>F41+F42+F43+F44+F45</f>
        <v>184989</v>
      </c>
      <c r="G40" s="62">
        <f>F40/F57*100</f>
        <v>47.828223898004509</v>
      </c>
      <c r="H40" s="61">
        <f>H41+H42+H43+H44+H45</f>
        <v>86410</v>
      </c>
      <c r="I40" s="62">
        <f>H40/H57*100</f>
        <v>63.79602989502191</v>
      </c>
      <c r="J40" s="10">
        <f>H40/F40*100</f>
        <v>46.710885512111531</v>
      </c>
      <c r="K40" s="3">
        <f t="shared" si="3"/>
        <v>-98579</v>
      </c>
      <c r="L40" s="3">
        <f t="shared" si="9"/>
        <v>-3037.8999999999942</v>
      </c>
      <c r="M40" s="32">
        <f t="shared" si="10"/>
        <v>1.7911276148238926</v>
      </c>
    </row>
    <row r="41" spans="2:13" ht="18.75" x14ac:dyDescent="0.3">
      <c r="B41" s="9" t="s">
        <v>72</v>
      </c>
      <c r="C41" s="8" t="s">
        <v>31</v>
      </c>
      <c r="D41" s="5">
        <v>11890.9</v>
      </c>
      <c r="E41" s="31"/>
      <c r="F41" s="59">
        <v>27126.9</v>
      </c>
      <c r="G41" s="63"/>
      <c r="H41" s="60">
        <v>12204.5</v>
      </c>
      <c r="I41" s="63"/>
      <c r="J41" s="11">
        <f>H41/F41*100</f>
        <v>44.990396986017565</v>
      </c>
      <c r="K41" s="5">
        <f t="shared" si="3"/>
        <v>-14922.400000000001</v>
      </c>
      <c r="L41" s="5">
        <f t="shared" si="9"/>
        <v>313.60000000000036</v>
      </c>
      <c r="M41" s="33"/>
    </row>
    <row r="42" spans="2:13" ht="18" customHeight="1" x14ac:dyDescent="0.3">
      <c r="B42" s="9" t="s">
        <v>73</v>
      </c>
      <c r="C42" s="8" t="s">
        <v>32</v>
      </c>
      <c r="D42" s="5">
        <v>62233.3</v>
      </c>
      <c r="E42" s="31"/>
      <c r="F42" s="59">
        <v>125965.8</v>
      </c>
      <c r="G42" s="63"/>
      <c r="H42" s="60">
        <v>58662.3</v>
      </c>
      <c r="I42" s="63"/>
      <c r="J42" s="11">
        <f>H42/F42*100</f>
        <v>46.570021386757361</v>
      </c>
      <c r="K42" s="5">
        <f t="shared" si="3"/>
        <v>-67303.5</v>
      </c>
      <c r="L42" s="5">
        <f t="shared" si="9"/>
        <v>-3571</v>
      </c>
      <c r="M42" s="33"/>
    </row>
    <row r="43" spans="2:13" ht="40.5" customHeight="1" x14ac:dyDescent="0.3">
      <c r="B43" s="9" t="s">
        <v>106</v>
      </c>
      <c r="C43" s="8" t="s">
        <v>107</v>
      </c>
      <c r="D43" s="5">
        <v>3533.7</v>
      </c>
      <c r="E43" s="31"/>
      <c r="F43" s="59">
        <v>7504.5</v>
      </c>
      <c r="G43" s="63"/>
      <c r="H43" s="60">
        <v>3796.5</v>
      </c>
      <c r="I43" s="63"/>
      <c r="J43" s="11">
        <f>H43/F43*100</f>
        <v>50.589646212272633</v>
      </c>
      <c r="K43" s="5">
        <f t="shared" si="3"/>
        <v>-3708</v>
      </c>
      <c r="L43" s="5">
        <f t="shared" si="9"/>
        <v>262.80000000000018</v>
      </c>
      <c r="M43" s="33"/>
    </row>
    <row r="44" spans="2:13" ht="35.25" customHeight="1" x14ac:dyDescent="0.3">
      <c r="B44" s="9" t="s">
        <v>74</v>
      </c>
      <c r="C44" s="8" t="s">
        <v>33</v>
      </c>
      <c r="D44" s="5">
        <v>34.1</v>
      </c>
      <c r="E44" s="31"/>
      <c r="F44" s="59">
        <v>702.5</v>
      </c>
      <c r="G44" s="63"/>
      <c r="H44" s="60">
        <v>12.2</v>
      </c>
      <c r="I44" s="63"/>
      <c r="J44" s="11">
        <f t="shared" ref="J44:J57" si="11">H44/F44*100</f>
        <v>1.7366548042704628</v>
      </c>
      <c r="K44" s="5">
        <f t="shared" ref="K44:K56" si="12">H44-F44</f>
        <v>-690.3</v>
      </c>
      <c r="L44" s="5">
        <f t="shared" si="9"/>
        <v>-21.900000000000002</v>
      </c>
      <c r="M44" s="33"/>
    </row>
    <row r="45" spans="2:13" ht="37.5" customHeight="1" x14ac:dyDescent="0.3">
      <c r="B45" s="9" t="s">
        <v>75</v>
      </c>
      <c r="C45" s="8" t="s">
        <v>34</v>
      </c>
      <c r="D45" s="5">
        <v>11755.9</v>
      </c>
      <c r="E45" s="31"/>
      <c r="F45" s="59">
        <v>23689.3</v>
      </c>
      <c r="G45" s="52"/>
      <c r="H45" s="60">
        <v>11734.5</v>
      </c>
      <c r="I45" s="52"/>
      <c r="J45" s="11">
        <f t="shared" si="11"/>
        <v>49.53502214079775</v>
      </c>
      <c r="K45" s="5">
        <f t="shared" si="12"/>
        <v>-11954.8</v>
      </c>
      <c r="L45" s="5">
        <f t="shared" si="9"/>
        <v>-21.399999999999636</v>
      </c>
      <c r="M45" s="33"/>
    </row>
    <row r="46" spans="2:13" ht="18" customHeight="1" x14ac:dyDescent="0.3">
      <c r="B46" s="6" t="s">
        <v>35</v>
      </c>
      <c r="C46" s="7" t="s">
        <v>36</v>
      </c>
      <c r="D46" s="3">
        <f>D47+D48</f>
        <v>13305.2</v>
      </c>
      <c r="E46" s="30">
        <f>D46/D57*100</f>
        <v>9.2231078182773523</v>
      </c>
      <c r="F46" s="58">
        <f>F47+F48</f>
        <v>32855.800000000003</v>
      </c>
      <c r="G46" s="62">
        <f>F46/F57*100</f>
        <v>8.4947459511001018</v>
      </c>
      <c r="H46" s="61">
        <f>H47+H48</f>
        <v>14525.3</v>
      </c>
      <c r="I46" s="62">
        <f>H46/H57*100</f>
        <v>10.723949462263182</v>
      </c>
      <c r="J46" s="10">
        <f t="shared" si="11"/>
        <v>44.209241595091271</v>
      </c>
      <c r="K46" s="3">
        <f t="shared" si="12"/>
        <v>-18330.500000000004</v>
      </c>
      <c r="L46" s="3">
        <f t="shared" si="9"/>
        <v>1220.0999999999985</v>
      </c>
      <c r="M46" s="32">
        <f t="shared" ref="M46:M54" si="13">I46-E46</f>
        <v>1.5008416439858294</v>
      </c>
    </row>
    <row r="47" spans="2:13" ht="19.5" customHeight="1" x14ac:dyDescent="0.3">
      <c r="B47" s="9" t="s">
        <v>76</v>
      </c>
      <c r="C47" s="8" t="s">
        <v>37</v>
      </c>
      <c r="D47" s="5">
        <v>10508.2</v>
      </c>
      <c r="E47" s="31"/>
      <c r="F47" s="59">
        <v>27354.5</v>
      </c>
      <c r="G47" s="63"/>
      <c r="H47" s="60">
        <v>11665.9</v>
      </c>
      <c r="I47" s="63"/>
      <c r="J47" s="11">
        <f t="shared" si="11"/>
        <v>42.647096455793374</v>
      </c>
      <c r="K47" s="5">
        <f t="shared" si="12"/>
        <v>-15688.6</v>
      </c>
      <c r="L47" s="5">
        <f t="shared" si="9"/>
        <v>1157.6999999999989</v>
      </c>
      <c r="M47" s="33"/>
    </row>
    <row r="48" spans="2:13" ht="39" customHeight="1" x14ac:dyDescent="0.3">
      <c r="B48" s="9" t="s">
        <v>77</v>
      </c>
      <c r="C48" s="8" t="s">
        <v>38</v>
      </c>
      <c r="D48" s="5">
        <v>2797</v>
      </c>
      <c r="E48" s="31"/>
      <c r="F48" s="59">
        <v>5501.3</v>
      </c>
      <c r="G48" s="63"/>
      <c r="H48" s="60">
        <v>2859.4</v>
      </c>
      <c r="I48" s="63"/>
      <c r="J48" s="11">
        <f t="shared" si="11"/>
        <v>51.976805482340538</v>
      </c>
      <c r="K48" s="5">
        <f t="shared" si="12"/>
        <v>-2641.9</v>
      </c>
      <c r="L48" s="5">
        <f t="shared" si="9"/>
        <v>62.400000000000091</v>
      </c>
      <c r="M48" s="33"/>
    </row>
    <row r="49" spans="2:14" ht="18.75" x14ac:dyDescent="0.3">
      <c r="B49" s="6" t="s">
        <v>39</v>
      </c>
      <c r="C49" s="7" t="s">
        <v>40</v>
      </c>
      <c r="D49" s="3">
        <f>D50+D51+D52+D53</f>
        <v>5070.2</v>
      </c>
      <c r="E49" s="30">
        <f>D49/D57*100</f>
        <v>3.5146409869998063</v>
      </c>
      <c r="F49" s="58">
        <f>F50+F51+F52+F53</f>
        <v>20701.899999999998</v>
      </c>
      <c r="G49" s="62">
        <f>F49/F57*100</f>
        <v>5.3523999173685981</v>
      </c>
      <c r="H49" s="61">
        <f>H50+H51+H52+H53</f>
        <v>6899.3</v>
      </c>
      <c r="I49" s="62">
        <f>H49/H57*100</f>
        <v>5.0937154155158506</v>
      </c>
      <c r="J49" s="10">
        <f t="shared" si="11"/>
        <v>33.326892700669994</v>
      </c>
      <c r="K49" s="3">
        <f t="shared" si="12"/>
        <v>-13802.599999999999</v>
      </c>
      <c r="L49" s="3">
        <f t="shared" si="9"/>
        <v>1829.1000000000004</v>
      </c>
      <c r="M49" s="32">
        <f t="shared" si="13"/>
        <v>1.5790744285160443</v>
      </c>
    </row>
    <row r="50" spans="2:14" ht="18.75" x14ac:dyDescent="0.3">
      <c r="B50" s="9" t="s">
        <v>39</v>
      </c>
      <c r="C50" s="8" t="s">
        <v>41</v>
      </c>
      <c r="D50" s="5">
        <v>1897.8</v>
      </c>
      <c r="E50" s="31"/>
      <c r="F50" s="59">
        <v>4317.2</v>
      </c>
      <c r="G50" s="63"/>
      <c r="H50" s="60">
        <v>2105.8000000000002</v>
      </c>
      <c r="I50" s="63"/>
      <c r="J50" s="11">
        <f t="shared" si="11"/>
        <v>48.776985082924121</v>
      </c>
      <c r="K50" s="5">
        <f t="shared" si="12"/>
        <v>-2211.3999999999996</v>
      </c>
      <c r="L50" s="5">
        <f t="shared" si="9"/>
        <v>208.00000000000023</v>
      </c>
      <c r="M50" s="33"/>
    </row>
    <row r="51" spans="2:14" ht="18" customHeight="1" x14ac:dyDescent="0.3">
      <c r="B51" s="9" t="s">
        <v>78</v>
      </c>
      <c r="C51" s="8" t="s">
        <v>42</v>
      </c>
      <c r="D51" s="5">
        <v>3</v>
      </c>
      <c r="E51" s="31"/>
      <c r="F51" s="59">
        <v>75</v>
      </c>
      <c r="G51" s="63"/>
      <c r="H51" s="60">
        <v>6</v>
      </c>
      <c r="I51" s="63"/>
      <c r="J51" s="11">
        <f t="shared" si="11"/>
        <v>8</v>
      </c>
      <c r="K51" s="5">
        <f t="shared" si="12"/>
        <v>-69</v>
      </c>
      <c r="L51" s="5">
        <f t="shared" si="9"/>
        <v>3</v>
      </c>
      <c r="M51" s="33"/>
    </row>
    <row r="52" spans="2:14" ht="18.75" x14ac:dyDescent="0.3">
      <c r="B52" s="9" t="s">
        <v>79</v>
      </c>
      <c r="C52" s="8" t="s">
        <v>43</v>
      </c>
      <c r="D52" s="5">
        <v>2733.4</v>
      </c>
      <c r="E52" s="31"/>
      <c r="F52" s="59">
        <v>14988.1</v>
      </c>
      <c r="G52" s="63"/>
      <c r="H52" s="60">
        <v>4285.3999999999996</v>
      </c>
      <c r="I52" s="63"/>
      <c r="J52" s="11">
        <f t="shared" si="11"/>
        <v>28.592016332957478</v>
      </c>
      <c r="K52" s="5">
        <f t="shared" si="12"/>
        <v>-10702.7</v>
      </c>
      <c r="L52" s="5">
        <f t="shared" si="9"/>
        <v>1551.9999999999995</v>
      </c>
      <c r="M52" s="33"/>
    </row>
    <row r="53" spans="2:14" ht="37.5" customHeight="1" x14ac:dyDescent="0.3">
      <c r="B53" s="9" t="s">
        <v>100</v>
      </c>
      <c r="C53" s="8" t="s">
        <v>44</v>
      </c>
      <c r="D53" s="5">
        <v>436</v>
      </c>
      <c r="E53" s="31"/>
      <c r="F53" s="59">
        <v>1321.6</v>
      </c>
      <c r="G53" s="63"/>
      <c r="H53" s="60">
        <v>502.1</v>
      </c>
      <c r="I53" s="63"/>
      <c r="J53" s="11">
        <f t="shared" si="11"/>
        <v>37.991828087167072</v>
      </c>
      <c r="K53" s="5">
        <f t="shared" si="12"/>
        <v>-819.49999999999989</v>
      </c>
      <c r="L53" s="5">
        <f t="shared" si="9"/>
        <v>66.100000000000023</v>
      </c>
      <c r="M53" s="33"/>
    </row>
    <row r="54" spans="2:14" ht="17.25" customHeight="1" x14ac:dyDescent="0.3">
      <c r="B54" s="6" t="s">
        <v>101</v>
      </c>
      <c r="C54" s="7" t="s">
        <v>45</v>
      </c>
      <c r="D54" s="3">
        <f>D55+D56</f>
        <v>2833.6</v>
      </c>
      <c r="E54" s="30">
        <f>D54/D57*100</f>
        <v>1.9642394187137888</v>
      </c>
      <c r="F54" s="58">
        <f>F55+F56</f>
        <v>6240.5</v>
      </c>
      <c r="G54" s="62">
        <f>F54/F57*100</f>
        <v>1.6134582663590653</v>
      </c>
      <c r="H54" s="61">
        <f>H55+H56</f>
        <v>2876.8</v>
      </c>
      <c r="I54" s="62">
        <f>H54/H57*100</f>
        <v>2.1239256891794822</v>
      </c>
      <c r="J54" s="10">
        <f t="shared" si="11"/>
        <v>46.098870282829907</v>
      </c>
      <c r="K54" s="3">
        <f t="shared" si="12"/>
        <v>-3363.7</v>
      </c>
      <c r="L54" s="3">
        <f t="shared" si="9"/>
        <v>43.200000000000273</v>
      </c>
      <c r="M54" s="32">
        <f t="shared" si="13"/>
        <v>0.15968627046569339</v>
      </c>
    </row>
    <row r="55" spans="2:14" ht="19.5" customHeight="1" x14ac:dyDescent="0.3">
      <c r="B55" s="9" t="s">
        <v>80</v>
      </c>
      <c r="C55" s="15" t="s">
        <v>46</v>
      </c>
      <c r="D55" s="5">
        <v>2718</v>
      </c>
      <c r="E55" s="31"/>
      <c r="F55" s="59">
        <v>5994</v>
      </c>
      <c r="G55" s="63"/>
      <c r="H55" s="60">
        <v>2840.4</v>
      </c>
      <c r="I55" s="63"/>
      <c r="J55" s="11">
        <f t="shared" si="11"/>
        <v>47.387387387387385</v>
      </c>
      <c r="K55" s="5">
        <f t="shared" si="12"/>
        <v>-3153.6</v>
      </c>
      <c r="L55" s="5">
        <f t="shared" si="9"/>
        <v>122.40000000000009</v>
      </c>
      <c r="M55" s="33"/>
    </row>
    <row r="56" spans="2:14" ht="18" customHeight="1" x14ac:dyDescent="0.3">
      <c r="B56" s="9" t="s">
        <v>81</v>
      </c>
      <c r="C56" s="15" t="s">
        <v>47</v>
      </c>
      <c r="D56" s="5">
        <v>115.6</v>
      </c>
      <c r="E56" s="31"/>
      <c r="F56" s="59">
        <v>246.5</v>
      </c>
      <c r="G56" s="52"/>
      <c r="H56" s="60">
        <v>36.4</v>
      </c>
      <c r="I56" s="52"/>
      <c r="J56" s="11">
        <f t="shared" si="11"/>
        <v>14.766734279918865</v>
      </c>
      <c r="K56" s="5">
        <f t="shared" si="12"/>
        <v>-210.1</v>
      </c>
      <c r="L56" s="5">
        <f t="shared" si="9"/>
        <v>-79.199999999999989</v>
      </c>
      <c r="M56" s="33"/>
      <c r="N56" t="s">
        <v>108</v>
      </c>
    </row>
    <row r="57" spans="2:14" ht="16.5" customHeight="1" x14ac:dyDescent="0.3">
      <c r="B57" s="6" t="s">
        <v>48</v>
      </c>
      <c r="C57" s="3"/>
      <c r="D57" s="14">
        <f t="shared" ref="D57" si="14">D11+D20+D22+D27+D34+D38+D40+D46+D49+D54</f>
        <v>144259.40000000002</v>
      </c>
      <c r="E57" s="14">
        <f t="shared" ref="E57:I57" si="15">E11+E20+E22+E27+E34+E38+E40+E46+E49+E54</f>
        <v>99.999999999999986</v>
      </c>
      <c r="F57" s="53">
        <f t="shared" si="15"/>
        <v>386777.9</v>
      </c>
      <c r="G57" s="54">
        <f t="shared" si="15"/>
        <v>99.997414536869869</v>
      </c>
      <c r="H57" s="54">
        <f t="shared" si="15"/>
        <v>135447.29999999999</v>
      </c>
      <c r="I57" s="54">
        <f t="shared" si="15"/>
        <v>100</v>
      </c>
      <c r="J57" s="10">
        <f t="shared" si="11"/>
        <v>35.01940002259694</v>
      </c>
      <c r="K57" s="14">
        <f>K11+K20+K22+K27+K34+K38+K40+K46+K49+K54</f>
        <v>-251330.6</v>
      </c>
      <c r="L57" s="14">
        <f>L11+L20+L22+L27+L34+L38+L40+L46+L49+L54</f>
        <v>-8812.0999999999931</v>
      </c>
      <c r="M57" s="14">
        <f>M11+M20+M22+M27+M34+M38+M40+M46+M49+M54</f>
        <v>3.219646771412954E-14</v>
      </c>
    </row>
    <row r="58" spans="2:14" ht="18" customHeight="1" x14ac:dyDescent="0.35">
      <c r="B58" s="26"/>
      <c r="C58" s="3"/>
      <c r="D58" s="24"/>
      <c r="E58" s="24"/>
      <c r="F58" s="49"/>
      <c r="G58" s="64"/>
      <c r="H58" s="64"/>
      <c r="I58" s="65"/>
      <c r="J58" s="22"/>
      <c r="K58" s="25"/>
      <c r="L58" s="25"/>
      <c r="M58" s="34"/>
    </row>
    <row r="59" spans="2:14" ht="18.75" customHeight="1" x14ac:dyDescent="0.35">
      <c r="B59" s="26"/>
      <c r="C59" s="5"/>
      <c r="D59" s="36"/>
      <c r="E59" s="20"/>
      <c r="F59" s="50"/>
      <c r="G59" s="20"/>
      <c r="H59" s="37"/>
      <c r="I59" s="21"/>
      <c r="J59" s="22"/>
      <c r="K59" s="46"/>
      <c r="L59" s="23"/>
      <c r="M59" s="35"/>
    </row>
    <row r="60" spans="2:14" ht="18.75" x14ac:dyDescent="0.3">
      <c r="B60" s="29"/>
      <c r="C60" s="1"/>
      <c r="D60" s="1"/>
      <c r="E60" s="1"/>
      <c r="F60" s="51"/>
      <c r="G60" s="1"/>
      <c r="H60" s="1"/>
      <c r="I60" s="1"/>
      <c r="J60" s="13"/>
      <c r="K60" s="1"/>
    </row>
    <row r="61" spans="2:14" ht="15" customHeight="1" x14ac:dyDescent="0.3">
      <c r="B61" s="43"/>
      <c r="C61" s="1"/>
      <c r="D61" s="1"/>
      <c r="E61" s="1"/>
      <c r="F61" s="51"/>
      <c r="G61" s="44"/>
      <c r="H61" s="1"/>
      <c r="I61" s="44"/>
      <c r="J61" s="13"/>
      <c r="K61" s="1"/>
    </row>
    <row r="62" spans="2:14" ht="18.75" x14ac:dyDescent="0.3">
      <c r="B62" s="12"/>
      <c r="C62" s="1"/>
      <c r="D62" s="1"/>
      <c r="E62" s="1"/>
      <c r="F62" s="51"/>
      <c r="G62" s="1"/>
      <c r="H62" s="1"/>
      <c r="I62" s="1"/>
      <c r="J62" s="13"/>
      <c r="K62" s="1"/>
    </row>
    <row r="63" spans="2:14" ht="18.75" x14ac:dyDescent="0.3">
      <c r="B63" s="12"/>
      <c r="C63" s="1"/>
      <c r="D63" s="1"/>
      <c r="E63" s="1"/>
      <c r="F63" s="51"/>
      <c r="G63" s="1"/>
      <c r="H63" s="1"/>
      <c r="I63" s="1"/>
      <c r="J63" s="13"/>
      <c r="K63" s="1"/>
      <c r="M63" s="45"/>
    </row>
    <row r="64" spans="2:14" ht="18.75" x14ac:dyDescent="0.3">
      <c r="B64" s="12"/>
      <c r="C64" s="1"/>
      <c r="D64" s="1"/>
      <c r="E64" s="1"/>
      <c r="F64" s="51"/>
      <c r="G64" s="1"/>
      <c r="H64" s="1"/>
      <c r="I64" s="1"/>
      <c r="J64" s="13"/>
      <c r="K64" s="1"/>
    </row>
    <row r="65" spans="2:11" ht="18.75" x14ac:dyDescent="0.3">
      <c r="B65" s="1"/>
      <c r="C65" s="1"/>
      <c r="D65" s="1"/>
      <c r="E65" s="1"/>
      <c r="F65" s="51"/>
      <c r="G65" s="1"/>
      <c r="H65" s="1"/>
      <c r="I65" s="1"/>
      <c r="J65" s="13"/>
      <c r="K65" s="1"/>
    </row>
    <row r="66" spans="2:11" ht="18.75" x14ac:dyDescent="0.3">
      <c r="B66" s="1"/>
      <c r="C66" s="1"/>
      <c r="D66" s="1"/>
      <c r="E66" s="1"/>
      <c r="F66" s="51"/>
      <c r="G66" s="1"/>
      <c r="H66" s="1"/>
      <c r="I66" s="1"/>
      <c r="J66" s="13"/>
      <c r="K66" s="1"/>
    </row>
    <row r="67" spans="2:11" ht="18.75" x14ac:dyDescent="0.3">
      <c r="B67" s="1"/>
      <c r="C67" s="1"/>
      <c r="D67" s="1"/>
      <c r="E67" s="1"/>
      <c r="F67" s="51"/>
      <c r="G67" s="1"/>
      <c r="H67" s="1"/>
      <c r="I67" s="1"/>
    </row>
    <row r="68" spans="2:11" ht="18.75" x14ac:dyDescent="0.3">
      <c r="B68" s="1"/>
      <c r="C68" s="1"/>
      <c r="D68" s="1"/>
      <c r="E68" s="1"/>
      <c r="F68" s="51"/>
      <c r="G68" s="1"/>
      <c r="H68" s="1"/>
      <c r="I68" s="1"/>
    </row>
  </sheetData>
  <mergeCells count="16">
    <mergeCell ref="L3:M3"/>
    <mergeCell ref="B9:B10"/>
    <mergeCell ref="C9:C10"/>
    <mergeCell ref="D9:E9"/>
    <mergeCell ref="F9:G9"/>
    <mergeCell ref="H9:I9"/>
    <mergeCell ref="J9:J10"/>
    <mergeCell ref="K9:K10"/>
    <mergeCell ref="L9:M9"/>
    <mergeCell ref="B2:K2"/>
    <mergeCell ref="B3:B4"/>
    <mergeCell ref="D3:E3"/>
    <mergeCell ref="F3:G3"/>
    <mergeCell ref="H3:I3"/>
    <mergeCell ref="J3:J4"/>
    <mergeCell ref="K3:K4"/>
  </mergeCells>
  <pageMargins left="0.59055118110236227" right="0" top="0" bottom="0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 год</vt:lpstr>
      <vt:lpstr>'2020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2019-07-17T05:56:02Z</cp:lastPrinted>
  <dcterms:created xsi:type="dcterms:W3CDTF">2015-02-09T15:35:03Z</dcterms:created>
  <dcterms:modified xsi:type="dcterms:W3CDTF">2020-08-14T08:35:35Z</dcterms:modified>
</cp:coreProperties>
</file>